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F" sheetId="1" r:id="rId1"/>
    <sheet name="W AF" sheetId="2" r:id="rId2"/>
    <sheet name="AD" sheetId="3" r:id="rId3"/>
    <sheet name="W AD1" sheetId="4" r:id="rId4"/>
    <sheet name="W AD2" sheetId="5" r:id="rId5"/>
    <sheet name="W AD3" sheetId="6" r:id="rId6"/>
    <sheet name="W AD4" sheetId="7" r:id="rId7"/>
    <sheet name="W AD5" sheetId="8" r:id="rId8"/>
    <sheet name="W AD6" sheetId="9" r:id="rId9"/>
  </sheets>
  <definedNames>
    <definedName name="_xlnm.Print_Area" localSheetId="2">'AD'!$A$1:$H$9</definedName>
    <definedName name="_xlnm.Print_Area" localSheetId="0">'AF'!$A$1:$H$9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9" authorId="0">
      <text>
        <r>
          <rPr>
            <b/>
            <sz val="8"/>
            <color indexed="8"/>
            <rFont val="Times New Roman"/>
            <family val="1"/>
          </rPr>
          <t xml:space="preserve">Windows XP HE:
</t>
        </r>
        <r>
          <rPr>
            <sz val="8"/>
            <color indexed="8"/>
            <rFont val="Times New Roman"/>
            <family val="1"/>
          </rPr>
          <t>Nieuwzględnione przychody komórek usługowych 660.170,12</t>
        </r>
      </text>
    </comment>
  </commentList>
</comments>
</file>

<file path=xl/sharedStrings.xml><?xml version="1.0" encoding="utf-8"?>
<sst xmlns="http://schemas.openxmlformats.org/spreadsheetml/2006/main" count="32" uniqueCount="24">
  <si>
    <t>Analiza finansowa oddziałów szpitalnych SPZOZ w Rawie Mazowieckiej w 2004 roku</t>
  </si>
  <si>
    <t>Lp.</t>
  </si>
  <si>
    <t>Wyszczególnienie</t>
  </si>
  <si>
    <t>Koszty bezpośrednie</t>
  </si>
  <si>
    <t>Koszty pośrednie</t>
  </si>
  <si>
    <t>Koszty ogółem</t>
  </si>
  <si>
    <t>Przychody</t>
  </si>
  <si>
    <t>Wynik finansowy (PLN)</t>
  </si>
  <si>
    <t>Wynik finansowy (%)</t>
  </si>
  <si>
    <t>Oddział internistyczny</t>
  </si>
  <si>
    <t>Oddział poł-gin-now</t>
  </si>
  <si>
    <t>Oddział chirurgiczny</t>
  </si>
  <si>
    <t>Oddział pediatryczny</t>
  </si>
  <si>
    <t>Oddział pulmonologiczny</t>
  </si>
  <si>
    <t>Oddział opieki długoterminowej</t>
  </si>
  <si>
    <t>Razem:</t>
  </si>
  <si>
    <t>Analiza działalności oddziałów szpitalnych SPZOZ w Rawie Mazowieckiej w 2004 roku</t>
  </si>
  <si>
    <t>Liczba łóżek rzeczywistych</t>
  </si>
  <si>
    <t>Liczba osób hospitalizowanych</t>
  </si>
  <si>
    <t>Liczba osobodni ogółem</t>
  </si>
  <si>
    <t>Średni czas pobytu pacjenta w szpitalu</t>
  </si>
  <si>
    <t>Średnie wykorzystanie łóżek</t>
  </si>
  <si>
    <t>Liczba zgonów</t>
  </si>
  <si>
    <t>Razem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</si>
</sst>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.4"/>
      <name val="Arial"/>
      <family val="5"/>
    </font>
    <font>
      <b/>
      <sz val="9.5"/>
      <name val="Arial"/>
      <family val="5"/>
    </font>
    <font>
      <b/>
      <sz val="11.5"/>
      <name val="Arial"/>
      <family val="5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left" vertical="center" wrapText="1"/>
    </xf>
    <xf numFmtId="164" fontId="5" fillId="0" borderId="5" xfId="0" applyFont="1" applyBorder="1" applyAlignment="1">
      <alignment horizontal="lef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4" fontId="4" fillId="0" borderId="5" xfId="0" applyFont="1" applyBorder="1" applyAlignment="1">
      <alignment vertical="center" wrapText="1"/>
    </xf>
    <xf numFmtId="164" fontId="3" fillId="0" borderId="7" xfId="0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165" fontId="3" fillId="0" borderId="9" xfId="0" applyNumberFormat="1" applyFont="1" applyBorder="1" applyAlignment="1">
      <alignment horizontal="right" vertical="center" wrapText="1"/>
    </xf>
    <xf numFmtId="164" fontId="1" fillId="0" borderId="10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vertical="center" wrapText="1"/>
    </xf>
    <xf numFmtId="165" fontId="4" fillId="0" borderId="6" xfId="0" applyNumberFormat="1" applyFont="1" applyBorder="1" applyAlignment="1">
      <alignment vertical="center" wrapText="1"/>
    </xf>
    <xf numFmtId="164" fontId="2" fillId="0" borderId="7" xfId="0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vertical="center" wrapText="1"/>
    </xf>
    <xf numFmtId="165" fontId="2" fillId="0" borderId="9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Wyniki finansowe oddziałów szpitalnych SPZOZ w Rawie Mazowieckiej w 2004 roku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'AF'!$B$3</c:f>
            </c:strRef>
          </c:tx>
          <c:spPr>
            <a:solidFill>
              <a:srgbClr val="99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'AF'!$G$3</c:f>
              <c:numCache/>
            </c:numRef>
          </c:val>
        </c:ser>
        <c:ser>
          <c:idx val="1"/>
          <c:order val="1"/>
          <c:tx>
            <c:strRef>
              <c:f>'AF'!$B$4</c:f>
            </c:strRef>
          </c:tx>
          <c:spPr>
            <a:solidFill>
              <a:srgbClr val="008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'AF'!$G$4</c:f>
              <c:numCache/>
            </c:numRef>
          </c:val>
        </c:ser>
        <c:ser>
          <c:idx val="2"/>
          <c:order val="2"/>
          <c:tx>
            <c:strRef>
              <c:f>'AF'!$B$5</c:f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'AF'!$G$5</c:f>
              <c:numCache/>
            </c:numRef>
          </c:val>
        </c:ser>
        <c:ser>
          <c:idx val="3"/>
          <c:order val="3"/>
          <c:tx>
            <c:strRef>
              <c:f>'AF'!$B$6</c:f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'AF'!$G$6</c:f>
              <c:numCache/>
            </c:numRef>
          </c:val>
        </c:ser>
        <c:ser>
          <c:idx val="4"/>
          <c:order val="4"/>
          <c:tx>
            <c:strRef>
              <c:f>'AF'!$B$7</c:f>
            </c:strRef>
          </c:tx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'AF'!$G$7</c:f>
              <c:numCache/>
            </c:numRef>
          </c:val>
        </c:ser>
        <c:ser>
          <c:idx val="5"/>
          <c:order val="5"/>
          <c:tx>
            <c:strRef>
              <c:f>'AF'!$B$8</c:f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'AF'!$G$8</c:f>
              <c:numCache/>
            </c:numRef>
          </c:val>
        </c:ser>
        <c:axId val="49119177"/>
        <c:axId val="39419410"/>
      </c:barChart>
      <c:catAx>
        <c:axId val="49119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Oddziały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latin typeface="Arial"/>
                <a:ea typeface="Arial"/>
                <a:cs typeface="Arial"/>
              </a:defRPr>
            </a:pPr>
          </a:p>
        </c:txPr>
        <c:crossAx val="39419410"/>
        <c:crossesAt val="0"/>
        <c:auto val="1"/>
        <c:lblOffset val="100"/>
        <c:noMultiLvlLbl val="0"/>
      </c:catAx>
      <c:valAx>
        <c:axId val="39419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Wartości (PLN)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latin typeface="Arial"/>
                <a:ea typeface="Arial"/>
                <a:cs typeface="Arial"/>
              </a:defRPr>
            </a:pPr>
          </a:p>
        </c:txPr>
        <c:crossAx val="491191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Liczba łóżek rzeczywistych w oddziałach szpitalnych SPZOZ w Rawie Mazowieckiej w 2004 roku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'AD'!$B$3</c:f>
            </c:strRef>
          </c:tx>
          <c:spPr>
            <a:solidFill>
              <a:srgbClr val="0033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'AD'!$C$3</c:f>
              <c:numCache/>
            </c:numRef>
          </c:val>
        </c:ser>
        <c:ser>
          <c:idx val="1"/>
          <c:order val="1"/>
          <c:tx>
            <c:strRef>
              <c:f>'AD'!$B$4</c:f>
            </c:strRef>
          </c:tx>
          <c:spPr>
            <a:solidFill>
              <a:srgbClr val="008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'AD'!$C$4</c:f>
              <c:numCache/>
            </c:numRef>
          </c:val>
        </c:ser>
        <c:ser>
          <c:idx val="2"/>
          <c:order val="2"/>
          <c:tx>
            <c:strRef>
              <c:f>'AD'!$B$5</c:f>
            </c:strRef>
          </c:tx>
          <c:spPr>
            <a:solidFill>
              <a:srgbClr val="99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'AD'!$C$5</c:f>
              <c:numCache/>
            </c:numRef>
          </c:val>
        </c:ser>
        <c:ser>
          <c:idx val="3"/>
          <c:order val="3"/>
          <c:tx>
            <c:strRef>
              <c:f>'AD'!$B$6</c:f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'AD'!$C$6</c:f>
              <c:numCache/>
            </c:numRef>
          </c:val>
        </c:ser>
        <c:ser>
          <c:idx val="4"/>
          <c:order val="4"/>
          <c:tx>
            <c:strRef>
              <c:f>'AD'!$B$7</c:f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'AD'!$C$7</c:f>
              <c:numCache/>
            </c:numRef>
          </c:val>
        </c:ser>
        <c:ser>
          <c:idx val="5"/>
          <c:order val="5"/>
          <c:tx>
            <c:strRef>
              <c:f>'AD'!$B$8</c:f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'AD'!$C$8</c:f>
              <c:numCache/>
            </c:numRef>
          </c:val>
        </c:ser>
        <c:axId val="19230371"/>
        <c:axId val="38855612"/>
      </c:barChart>
      <c:catAx>
        <c:axId val="19230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Oddziały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latin typeface="Arial"/>
                <a:ea typeface="Arial"/>
                <a:cs typeface="Arial"/>
              </a:defRPr>
            </a:pPr>
          </a:p>
        </c:txPr>
        <c:crossAx val="38855612"/>
        <c:crossesAt val="0"/>
        <c:auto val="1"/>
        <c:lblOffset val="100"/>
        <c:noMultiLvlLbl val="0"/>
      </c:catAx>
      <c:valAx>
        <c:axId val="38855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Wartości (łóżka)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latin typeface="Arial"/>
                <a:ea typeface="Arial"/>
                <a:cs typeface="Arial"/>
              </a:defRPr>
            </a:pPr>
          </a:p>
        </c:txPr>
        <c:crossAx val="192303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Liczba osób hospitalizowanych w oddziałach szpitalnych SPZOZ w Rawie Mazowieckiej w 2004 roku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'AD'!$B$3</c:f>
            </c:strRef>
          </c:tx>
          <c:spPr>
            <a:solidFill>
              <a:srgbClr val="0033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'AD'!$D$3</c:f>
              <c:numCache/>
            </c:numRef>
          </c:val>
        </c:ser>
        <c:ser>
          <c:idx val="1"/>
          <c:order val="1"/>
          <c:tx>
            <c:strRef>
              <c:f>'AD'!$B$4</c:f>
            </c:strRef>
          </c:tx>
          <c:spPr>
            <a:solidFill>
              <a:srgbClr val="008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'AD'!$D$4</c:f>
              <c:numCache/>
            </c:numRef>
          </c:val>
        </c:ser>
        <c:ser>
          <c:idx val="2"/>
          <c:order val="2"/>
          <c:tx>
            <c:strRef>
              <c:f>'AD'!$B$5</c:f>
            </c:strRef>
          </c:tx>
          <c:spPr>
            <a:solidFill>
              <a:srgbClr val="99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'AD'!$D$5</c:f>
              <c:numCache/>
            </c:numRef>
          </c:val>
        </c:ser>
        <c:ser>
          <c:idx val="3"/>
          <c:order val="3"/>
          <c:tx>
            <c:strRef>
              <c:f>'AD'!$B$6</c:f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'AD'!$D$6</c:f>
              <c:numCache/>
            </c:numRef>
          </c:val>
        </c:ser>
        <c:ser>
          <c:idx val="4"/>
          <c:order val="4"/>
          <c:tx>
            <c:strRef>
              <c:f>'AD'!$B$7</c:f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'AD'!$D$7</c:f>
              <c:numCache/>
            </c:numRef>
          </c:val>
        </c:ser>
        <c:ser>
          <c:idx val="5"/>
          <c:order val="5"/>
          <c:tx>
            <c:strRef>
              <c:f>'AD'!$B$8</c:f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'AD'!$D$8</c:f>
              <c:numCache/>
            </c:numRef>
          </c:val>
        </c:ser>
        <c:axId val="14156189"/>
        <c:axId val="60296838"/>
      </c:barChart>
      <c:catAx>
        <c:axId val="14156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Oddziały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latin typeface="Arial"/>
                <a:ea typeface="Arial"/>
                <a:cs typeface="Arial"/>
              </a:defRPr>
            </a:pPr>
          </a:p>
        </c:txPr>
        <c:crossAx val="60296838"/>
        <c:crossesAt val="0"/>
        <c:auto val="1"/>
        <c:lblOffset val="100"/>
        <c:noMultiLvlLbl val="0"/>
      </c:catAx>
      <c:valAx>
        <c:axId val="60296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Wartości (hospitalizacje)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latin typeface="Arial"/>
                <a:ea typeface="Arial"/>
                <a:cs typeface="Arial"/>
              </a:defRPr>
            </a:pPr>
          </a:p>
        </c:txPr>
        <c:crossAx val="14156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Liczba osobodni w oddziałach szpitalnych SPZOZ w Rawie Mazowieckiej w 2004 roku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'AD'!$B$3</c:f>
            </c:strRef>
          </c:tx>
          <c:spPr>
            <a:solidFill>
              <a:srgbClr val="0033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'AD'!$E$3</c:f>
              <c:numCache/>
            </c:numRef>
          </c:val>
        </c:ser>
        <c:ser>
          <c:idx val="1"/>
          <c:order val="1"/>
          <c:tx>
            <c:strRef>
              <c:f>'AD'!$B$4</c:f>
            </c:strRef>
          </c:tx>
          <c:spPr>
            <a:solidFill>
              <a:srgbClr val="008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'AD'!$E$4</c:f>
              <c:numCache/>
            </c:numRef>
          </c:val>
        </c:ser>
        <c:ser>
          <c:idx val="2"/>
          <c:order val="2"/>
          <c:tx>
            <c:strRef>
              <c:f>'AD'!$B$5</c:f>
            </c:strRef>
          </c:tx>
          <c:spPr>
            <a:solidFill>
              <a:srgbClr val="99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'AD'!$E$5</c:f>
              <c:numCache/>
            </c:numRef>
          </c:val>
        </c:ser>
        <c:ser>
          <c:idx val="3"/>
          <c:order val="3"/>
          <c:tx>
            <c:strRef>
              <c:f>'AD'!$B$6</c:f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'AD'!$E$6</c:f>
              <c:numCache/>
            </c:numRef>
          </c:val>
        </c:ser>
        <c:ser>
          <c:idx val="4"/>
          <c:order val="4"/>
          <c:tx>
            <c:strRef>
              <c:f>'AD'!$B$7</c:f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'AD'!$E$7</c:f>
              <c:numCache/>
            </c:numRef>
          </c:val>
        </c:ser>
        <c:ser>
          <c:idx val="5"/>
          <c:order val="5"/>
          <c:tx>
            <c:strRef>
              <c:f>'AD'!$B$8</c:f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'AD'!$E$8</c:f>
              <c:numCache/>
            </c:numRef>
          </c:val>
        </c:ser>
        <c:axId val="5800631"/>
        <c:axId val="52205680"/>
      </c:barChart>
      <c:catAx>
        <c:axId val="5800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Oddziały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latin typeface="Arial"/>
                <a:ea typeface="Arial"/>
                <a:cs typeface="Arial"/>
              </a:defRPr>
            </a:pPr>
          </a:p>
        </c:txPr>
        <c:crossAx val="52205680"/>
        <c:crossesAt val="0"/>
        <c:auto val="1"/>
        <c:lblOffset val="100"/>
        <c:noMultiLvlLbl val="0"/>
      </c:catAx>
      <c:valAx>
        <c:axId val="52205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Wartości (osobodni)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latin typeface="Arial"/>
                <a:ea typeface="Arial"/>
                <a:cs typeface="Arial"/>
              </a:defRPr>
            </a:pPr>
          </a:p>
        </c:txPr>
        <c:crossAx val="58006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Średni czas pobytu pacjenta w oddziałach szpitalnych SPZOZ w Rawie Mazowieckiej w 2004 roku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'AD'!$B$3</c:f>
            </c:strRef>
          </c:tx>
          <c:spPr>
            <a:solidFill>
              <a:srgbClr val="99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'AD'!$F$3</c:f>
              <c:numCache/>
            </c:numRef>
          </c:val>
        </c:ser>
        <c:ser>
          <c:idx val="1"/>
          <c:order val="1"/>
          <c:tx>
            <c:strRef>
              <c:f>'AD'!$B$4</c:f>
            </c:strRef>
          </c:tx>
          <c:spPr>
            <a:solidFill>
              <a:srgbClr val="0033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'AD'!$F$4</c:f>
              <c:numCache/>
            </c:numRef>
          </c:val>
        </c:ser>
        <c:ser>
          <c:idx val="2"/>
          <c:order val="2"/>
          <c:tx>
            <c:strRef>
              <c:f>'AD'!$B$5</c:f>
            </c:strRef>
          </c:tx>
          <c:spPr>
            <a:solidFill>
              <a:srgbClr val="008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'AD'!$F$5</c:f>
              <c:numCache/>
            </c:numRef>
          </c:val>
        </c:ser>
        <c:ser>
          <c:idx val="3"/>
          <c:order val="3"/>
          <c:tx>
            <c:strRef>
              <c:f>'AD'!$B$6</c:f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'AD'!$F$6</c:f>
              <c:numCache/>
            </c:numRef>
          </c:val>
        </c:ser>
        <c:ser>
          <c:idx val="4"/>
          <c:order val="4"/>
          <c:tx>
            <c:strRef>
              <c:f>'AD'!$B$7</c:f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'AD'!$F$7</c:f>
              <c:numCache/>
            </c:numRef>
          </c:val>
        </c:ser>
        <c:ser>
          <c:idx val="5"/>
          <c:order val="5"/>
          <c:tx>
            <c:strRef>
              <c:f>'AD'!$B$8</c:f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'AD'!$F$8</c:f>
              <c:numCache/>
            </c:numRef>
          </c:val>
        </c:ser>
        <c:axId val="89073"/>
        <c:axId val="801658"/>
      </c:barChart>
      <c:catAx>
        <c:axId val="89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Oddziały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latin typeface="Arial"/>
                <a:ea typeface="Arial"/>
                <a:cs typeface="Arial"/>
              </a:defRPr>
            </a:pPr>
          </a:p>
        </c:txPr>
        <c:crossAx val="801658"/>
        <c:crossesAt val="0"/>
        <c:auto val="1"/>
        <c:lblOffset val="100"/>
        <c:noMultiLvlLbl val="0"/>
      </c:catAx>
      <c:valAx>
        <c:axId val="801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Wartości (dni)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latin typeface="Arial"/>
                <a:ea typeface="Arial"/>
                <a:cs typeface="Arial"/>
              </a:defRPr>
            </a:pPr>
          </a:p>
        </c:txPr>
        <c:crossAx val="890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Średnie wykorzystanie łóżek w oddziałach szpitalnych SPZOZ w Rawie Mazowieckiej w 2004 roku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'AD'!$B$3</c:f>
            </c:strRef>
          </c:tx>
          <c:spPr>
            <a:solidFill>
              <a:srgbClr val="99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'AD'!$G$3</c:f>
              <c:numCache/>
            </c:numRef>
          </c:val>
        </c:ser>
        <c:ser>
          <c:idx val="1"/>
          <c:order val="1"/>
          <c:tx>
            <c:strRef>
              <c:f>'AD'!$B$4</c:f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'AD'!$G$4</c:f>
              <c:numCache/>
            </c:numRef>
          </c:val>
        </c:ser>
        <c:ser>
          <c:idx val="2"/>
          <c:order val="2"/>
          <c:tx>
            <c:strRef>
              <c:f>'AD'!$B$5</c:f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'AD'!$G$5</c:f>
              <c:numCache/>
            </c:numRef>
          </c:val>
        </c:ser>
        <c:ser>
          <c:idx val="3"/>
          <c:order val="3"/>
          <c:tx>
            <c:strRef>
              <c:f>'AD'!$B$6</c:f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'AD'!$G$6</c:f>
              <c:numCache/>
            </c:numRef>
          </c:val>
        </c:ser>
        <c:ser>
          <c:idx val="4"/>
          <c:order val="4"/>
          <c:tx>
            <c:strRef>
              <c:f>'AD'!$B$7</c:f>
            </c:strRef>
          </c:tx>
          <c:spPr>
            <a:solidFill>
              <a:srgbClr val="008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'AD'!$G$7</c:f>
              <c:numCache/>
            </c:numRef>
          </c:val>
        </c:ser>
        <c:ser>
          <c:idx val="5"/>
          <c:order val="5"/>
          <c:tx>
            <c:strRef>
              <c:f>'AD'!$B$8</c:f>
            </c:strRef>
          </c:tx>
          <c:spPr>
            <a:solidFill>
              <a:srgbClr val="0033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'AD'!$G$8</c:f>
              <c:numCache/>
            </c:numRef>
          </c:val>
        </c:ser>
        <c:axId val="7214923"/>
        <c:axId val="64934308"/>
      </c:barChart>
      <c:catAx>
        <c:axId val="7214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Oddziały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latin typeface="Arial"/>
                <a:ea typeface="Arial"/>
                <a:cs typeface="Arial"/>
              </a:defRPr>
            </a:pPr>
          </a:p>
        </c:txPr>
        <c:crossAx val="64934308"/>
        <c:crossesAt val="0"/>
        <c:auto val="1"/>
        <c:lblOffset val="100"/>
        <c:noMultiLvlLbl val="0"/>
      </c:catAx>
      <c:valAx>
        <c:axId val="64934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Wartości (osobodni/łóżka)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latin typeface="Arial"/>
                <a:ea typeface="Arial"/>
                <a:cs typeface="Arial"/>
              </a:defRPr>
            </a:pPr>
          </a:p>
        </c:txPr>
        <c:crossAx val="72149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Liczba zgonów w oddziałach szpitalnych SPZOZ w Rawie Mazowieckiej w 2004 roku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'AD'!$B$3</c:f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'AD'!$H$3</c:f>
              <c:numCache/>
            </c:numRef>
          </c:val>
        </c:ser>
        <c:ser>
          <c:idx val="1"/>
          <c:order val="1"/>
          <c:tx>
            <c:strRef>
              <c:f>'AD'!$B$4</c:f>
            </c:strRef>
          </c:tx>
          <c:spPr>
            <a:solidFill>
              <a:srgbClr val="008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'AD'!$H$4</c:f>
              <c:numCache/>
            </c:numRef>
          </c:val>
        </c:ser>
        <c:ser>
          <c:idx val="2"/>
          <c:order val="2"/>
          <c:tx>
            <c:strRef>
              <c:f>'AD'!$B$5</c:f>
            </c:strRef>
          </c:tx>
          <c:spPr>
            <a:solidFill>
              <a:srgbClr val="99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'AD'!$H$5</c:f>
              <c:numCache/>
            </c:numRef>
          </c:val>
        </c:ser>
        <c:ser>
          <c:idx val="3"/>
          <c:order val="3"/>
          <c:tx>
            <c:strRef>
              <c:f>'AD'!$B$6</c:f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'AD'!$H$6</c:f>
              <c:numCache/>
            </c:numRef>
          </c:val>
        </c:ser>
        <c:ser>
          <c:idx val="4"/>
          <c:order val="4"/>
          <c:tx>
            <c:strRef>
              <c:f>'AD'!$B$7</c:f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'AD'!$H$7</c:f>
              <c:numCache/>
            </c:numRef>
          </c:val>
        </c:ser>
        <c:ser>
          <c:idx val="5"/>
          <c:order val="5"/>
          <c:tx>
            <c:strRef>
              <c:f>'AD'!$B$8</c:f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'AD'!$H$8</c:f>
              <c:numCache/>
            </c:numRef>
          </c:val>
        </c:ser>
        <c:axId val="47537861"/>
        <c:axId val="25187566"/>
      </c:barChart>
      <c:catAx>
        <c:axId val="4753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Oddziały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latin typeface="Arial"/>
                <a:ea typeface="Arial"/>
                <a:cs typeface="Arial"/>
              </a:defRPr>
            </a:pPr>
          </a:p>
        </c:txPr>
        <c:crossAx val="25187566"/>
        <c:crossesAt val="0"/>
        <c:auto val="1"/>
        <c:lblOffset val="100"/>
        <c:noMultiLvlLbl val="0"/>
      </c:catAx>
      <c:valAx>
        <c:axId val="25187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Wartości (zgony)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latin typeface="Arial"/>
                <a:ea typeface="Arial"/>
                <a:cs typeface="Arial"/>
              </a:defRPr>
            </a:pPr>
          </a:p>
        </c:txPr>
        <c:crossAx val="475378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76200</xdr:rowOff>
    </xdr:from>
    <xdr:to>
      <xdr:col>8</xdr:col>
      <xdr:colOff>619125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981075" y="561975"/>
        <a:ext cx="5886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76200</xdr:rowOff>
    </xdr:from>
    <xdr:to>
      <xdr:col>8</xdr:col>
      <xdr:colOff>619125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981075" y="561975"/>
        <a:ext cx="5886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76200</xdr:rowOff>
    </xdr:from>
    <xdr:to>
      <xdr:col>8</xdr:col>
      <xdr:colOff>619125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981075" y="561975"/>
        <a:ext cx="5886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76200</xdr:rowOff>
    </xdr:from>
    <xdr:to>
      <xdr:col>8</xdr:col>
      <xdr:colOff>619125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981075" y="561975"/>
        <a:ext cx="5886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76200</xdr:rowOff>
    </xdr:from>
    <xdr:to>
      <xdr:col>8</xdr:col>
      <xdr:colOff>619125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981075" y="561975"/>
        <a:ext cx="5886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76200</xdr:rowOff>
    </xdr:from>
    <xdr:to>
      <xdr:col>8</xdr:col>
      <xdr:colOff>619125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981075" y="561975"/>
        <a:ext cx="5886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76200</xdr:rowOff>
    </xdr:from>
    <xdr:to>
      <xdr:col>8</xdr:col>
      <xdr:colOff>619125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981075" y="561975"/>
        <a:ext cx="5886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8" width="15.7109375" style="0" customWidth="1"/>
  </cols>
  <sheetData>
    <row r="1" spans="1:8" ht="2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3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ht="24" customHeight="1">
      <c r="A3" s="5">
        <v>1</v>
      </c>
      <c r="B3" s="6" t="s">
        <v>9</v>
      </c>
      <c r="C3" s="7">
        <v>2106659.17</v>
      </c>
      <c r="D3" s="7">
        <f>424816.36+370941.27</f>
        <v>795757.63</v>
      </c>
      <c r="E3" s="7">
        <f aca="true" t="shared" si="0" ref="E3:E9">C3+D3</f>
        <v>2902416.8</v>
      </c>
      <c r="F3" s="7">
        <v>2923365</v>
      </c>
      <c r="G3" s="7">
        <f aca="true" t="shared" si="1" ref="G3:G9">F3-E3</f>
        <v>20948.200000000186</v>
      </c>
      <c r="H3" s="8">
        <f aca="true" t="shared" si="2" ref="H3:H8">G3/G$9*100</f>
        <v>-2.005719751041904</v>
      </c>
    </row>
    <row r="4" spans="1:8" ht="24" customHeight="1">
      <c r="A4" s="5">
        <v>2</v>
      </c>
      <c r="B4" s="9" t="s">
        <v>10</v>
      </c>
      <c r="C4" s="7">
        <v>1104742.42</v>
      </c>
      <c r="D4" s="7">
        <f>392373.5+242873.33</f>
        <v>635246.83</v>
      </c>
      <c r="E4" s="7">
        <f t="shared" si="0"/>
        <v>1739989.25</v>
      </c>
      <c r="F4" s="7">
        <v>1838042</v>
      </c>
      <c r="G4" s="7">
        <f t="shared" si="1"/>
        <v>98052.75</v>
      </c>
      <c r="H4" s="8">
        <f t="shared" si="2"/>
        <v>-9.388221294381966</v>
      </c>
    </row>
    <row r="5" spans="1:8" ht="24" customHeight="1">
      <c r="A5" s="5">
        <v>3</v>
      </c>
      <c r="B5" s="6" t="s">
        <v>11</v>
      </c>
      <c r="C5" s="7">
        <v>1045891.75</v>
      </c>
      <c r="D5" s="7">
        <f>529244.05+248764.46</f>
        <v>778008.51</v>
      </c>
      <c r="E5" s="7">
        <f t="shared" si="0"/>
        <v>1823900.26</v>
      </c>
      <c r="F5" s="7">
        <v>1251725.82</v>
      </c>
      <c r="G5" s="7">
        <f t="shared" si="1"/>
        <v>-572174.44</v>
      </c>
      <c r="H5" s="8">
        <f t="shared" si="2"/>
        <v>54.78377976863551</v>
      </c>
    </row>
    <row r="6" spans="1:8" ht="24" customHeight="1">
      <c r="A6" s="5">
        <v>4</v>
      </c>
      <c r="B6" s="6" t="s">
        <v>12</v>
      </c>
      <c r="C6" s="7">
        <v>665712.04</v>
      </c>
      <c r="D6" s="7">
        <f>126042.83+165302.26</f>
        <v>291345.09</v>
      </c>
      <c r="E6" s="7">
        <f t="shared" si="0"/>
        <v>957057.1300000001</v>
      </c>
      <c r="F6" s="7">
        <v>605691.99</v>
      </c>
      <c r="G6" s="7">
        <f t="shared" si="1"/>
        <v>-351365.14000000013</v>
      </c>
      <c r="H6" s="8">
        <f t="shared" si="2"/>
        <v>33.64203134997745</v>
      </c>
    </row>
    <row r="7" spans="1:8" ht="24" customHeight="1">
      <c r="A7" s="5">
        <v>5</v>
      </c>
      <c r="B7" s="6" t="s">
        <v>13</v>
      </c>
      <c r="C7" s="7">
        <v>1123451.12</v>
      </c>
      <c r="D7" s="7">
        <f>177593.42+241645.62</f>
        <v>419239.04000000004</v>
      </c>
      <c r="E7" s="7">
        <f t="shared" si="0"/>
        <v>1542690.1600000001</v>
      </c>
      <c r="F7" s="7">
        <v>1304128</v>
      </c>
      <c r="G7" s="7">
        <f t="shared" si="1"/>
        <v>-238562.16000000015</v>
      </c>
      <c r="H7" s="8">
        <f t="shared" si="2"/>
        <v>22.84152510302627</v>
      </c>
    </row>
    <row r="8" spans="1:8" ht="24" customHeight="1">
      <c r="A8" s="5">
        <v>6</v>
      </c>
      <c r="B8" s="6" t="s">
        <v>14</v>
      </c>
      <c r="C8" s="7">
        <v>58730.4</v>
      </c>
      <c r="D8" s="7">
        <f>69859.97+31533.92</f>
        <v>101393.89</v>
      </c>
      <c r="E8" s="7">
        <f t="shared" si="0"/>
        <v>160124.29</v>
      </c>
      <c r="F8" s="7">
        <v>158802</v>
      </c>
      <c r="G8" s="7">
        <f t="shared" si="1"/>
        <v>-1322.2900000000081</v>
      </c>
      <c r="H8" s="8">
        <f t="shared" si="2"/>
        <v>0.12660482378463025</v>
      </c>
    </row>
    <row r="9" spans="1:8" ht="24" customHeight="1">
      <c r="A9" s="10" t="s">
        <v>15</v>
      </c>
      <c r="B9" s="10"/>
      <c r="C9" s="11">
        <f>SUM(C3:C8)</f>
        <v>6105186.9</v>
      </c>
      <c r="D9" s="11">
        <f>SUM(D3:D8)</f>
        <v>3020990.9899999998</v>
      </c>
      <c r="E9" s="11">
        <f t="shared" si="0"/>
        <v>9126177.89</v>
      </c>
      <c r="F9" s="11">
        <f>SUM(F3:F8)</f>
        <v>8081754.8100000005</v>
      </c>
      <c r="G9" s="11">
        <f t="shared" si="1"/>
        <v>-1044423.0800000001</v>
      </c>
      <c r="H9" s="12">
        <f>SUM(H3:H8)</f>
        <v>99.99999999999999</v>
      </c>
    </row>
  </sheetData>
  <mergeCells count="2">
    <mergeCell ref="A1:H1"/>
    <mergeCell ref="A9:B9"/>
  </mergeCells>
  <printOptions horizontalCentered="1"/>
  <pageMargins left="0.9840277777777778" right="0.9840277777777778" top="1.3777777777777778" bottom="0.5909722222222222" header="0.5118055555555556" footer="0.31527777777777777"/>
  <pageSetup horizontalDpi="300" verticalDpi="300" orientation="landscape" paperSize="9"/>
  <headerFooter alignWithMargins="0">
    <oddFooter>&amp;LZałącznik Nr 1&amp;CStrona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9840277777777778" right="0.9840277777777778" top="1.3777777777777778" bottom="0.5909722222222222" header="0.5118055555555556" footer="0.31527777777777777"/>
  <pageSetup horizontalDpi="300" verticalDpi="300" orientation="landscape" paperSize="9"/>
  <headerFooter alignWithMargins="0">
    <oddFooter>&amp;LZałącznik Nr 1&amp;CStrona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8" width="15.7109375" style="0" customWidth="1"/>
  </cols>
  <sheetData>
    <row r="1" spans="1:8" ht="24" customHeight="1">
      <c r="A1" s="13" t="s">
        <v>16</v>
      </c>
      <c r="B1" s="13"/>
      <c r="C1" s="13"/>
      <c r="D1" s="13"/>
      <c r="E1" s="13"/>
      <c r="F1" s="13"/>
      <c r="G1" s="13"/>
      <c r="H1" s="13"/>
    </row>
    <row r="2" spans="1:8" ht="32.25">
      <c r="A2" s="2" t="s">
        <v>1</v>
      </c>
      <c r="B2" s="14" t="s">
        <v>2</v>
      </c>
      <c r="C2" s="14" t="s">
        <v>17</v>
      </c>
      <c r="D2" s="14" t="s">
        <v>18</v>
      </c>
      <c r="E2" s="14" t="s">
        <v>19</v>
      </c>
      <c r="F2" s="14" t="s">
        <v>20</v>
      </c>
      <c r="G2" s="14" t="s">
        <v>21</v>
      </c>
      <c r="H2" s="15" t="s">
        <v>22</v>
      </c>
    </row>
    <row r="3" spans="1:8" ht="24" customHeight="1">
      <c r="A3" s="5">
        <v>1</v>
      </c>
      <c r="B3" s="9" t="s">
        <v>9</v>
      </c>
      <c r="C3" s="16">
        <v>58</v>
      </c>
      <c r="D3" s="16">
        <v>2042</v>
      </c>
      <c r="E3" s="16">
        <v>16211</v>
      </c>
      <c r="F3" s="16">
        <f>E3/D3</f>
        <v>7.938785504407444</v>
      </c>
      <c r="G3" s="16">
        <f>E3/C3</f>
        <v>279.5</v>
      </c>
      <c r="H3" s="17">
        <v>106</v>
      </c>
    </row>
    <row r="4" spans="1:8" ht="24" customHeight="1">
      <c r="A4" s="5">
        <v>2</v>
      </c>
      <c r="B4" s="9" t="s">
        <v>10</v>
      </c>
      <c r="C4" s="16">
        <v>42</v>
      </c>
      <c r="D4" s="16">
        <v>1892</v>
      </c>
      <c r="E4" s="16">
        <v>8278</v>
      </c>
      <c r="F4" s="16">
        <f aca="true" t="shared" si="0" ref="F4:F9">E4/D4</f>
        <v>4.3752642706131075</v>
      </c>
      <c r="G4" s="16">
        <f aca="true" t="shared" si="1" ref="G4:G9">E4/C4</f>
        <v>197.0952380952381</v>
      </c>
      <c r="H4" s="17">
        <v>2</v>
      </c>
    </row>
    <row r="5" spans="1:8" ht="24" customHeight="1">
      <c r="A5" s="5">
        <v>3</v>
      </c>
      <c r="B5" s="9" t="s">
        <v>11</v>
      </c>
      <c r="C5" s="16">
        <v>42</v>
      </c>
      <c r="D5" s="16">
        <v>1263</v>
      </c>
      <c r="E5" s="16">
        <v>6907</v>
      </c>
      <c r="F5" s="16">
        <f t="shared" si="0"/>
        <v>5.4687252573238325</v>
      </c>
      <c r="G5" s="16">
        <f t="shared" si="1"/>
        <v>164.45238095238096</v>
      </c>
      <c r="H5" s="17">
        <v>22</v>
      </c>
    </row>
    <row r="6" spans="1:8" ht="24" customHeight="1">
      <c r="A6" s="5">
        <v>4</v>
      </c>
      <c r="B6" s="9" t="s">
        <v>12</v>
      </c>
      <c r="C6" s="16">
        <v>22</v>
      </c>
      <c r="D6" s="16">
        <v>462</v>
      </c>
      <c r="E6" s="16">
        <v>2992</v>
      </c>
      <c r="F6" s="16">
        <f t="shared" si="0"/>
        <v>6.476190476190476</v>
      </c>
      <c r="G6" s="16">
        <f t="shared" si="1"/>
        <v>136</v>
      </c>
      <c r="H6" s="17">
        <v>0</v>
      </c>
    </row>
    <row r="7" spans="1:8" ht="24" customHeight="1">
      <c r="A7" s="5">
        <v>5</v>
      </c>
      <c r="B7" s="9" t="s">
        <v>13</v>
      </c>
      <c r="C7" s="16">
        <v>27</v>
      </c>
      <c r="D7" s="16">
        <v>624</v>
      </c>
      <c r="E7" s="16">
        <v>9385</v>
      </c>
      <c r="F7" s="16">
        <f t="shared" si="0"/>
        <v>15.040064102564102</v>
      </c>
      <c r="G7" s="16">
        <f t="shared" si="1"/>
        <v>347.5925925925926</v>
      </c>
      <c r="H7" s="17">
        <v>34</v>
      </c>
    </row>
    <row r="8" spans="1:8" ht="24" customHeight="1">
      <c r="A8" s="5">
        <v>6</v>
      </c>
      <c r="B8" s="9" t="s">
        <v>14</v>
      </c>
      <c r="C8" s="16">
        <v>8</v>
      </c>
      <c r="D8" s="16">
        <v>112</v>
      </c>
      <c r="E8" s="16">
        <v>2842</v>
      </c>
      <c r="F8" s="16">
        <f t="shared" si="0"/>
        <v>25.375</v>
      </c>
      <c r="G8" s="16">
        <f t="shared" si="1"/>
        <v>355.25</v>
      </c>
      <c r="H8" s="17">
        <v>44</v>
      </c>
    </row>
    <row r="9" spans="1:8" ht="24" customHeight="1">
      <c r="A9" s="18" t="s">
        <v>23</v>
      </c>
      <c r="B9" s="18"/>
      <c r="C9" s="19">
        <f>SUM(C3:C8)</f>
        <v>199</v>
      </c>
      <c r="D9" s="19">
        <f>SUM(D3:D8)</f>
        <v>6395</v>
      </c>
      <c r="E9" s="19">
        <f>SUM(E3:E8)</f>
        <v>46615</v>
      </c>
      <c r="F9" s="19">
        <f t="shared" si="0"/>
        <v>7.289288506645817</v>
      </c>
      <c r="G9" s="19">
        <f t="shared" si="1"/>
        <v>234.2462311557789</v>
      </c>
      <c r="H9" s="20">
        <v>208</v>
      </c>
    </row>
  </sheetData>
  <mergeCells count="2">
    <mergeCell ref="A1:H1"/>
    <mergeCell ref="A9:B9"/>
  </mergeCells>
  <printOptions horizontalCentered="1"/>
  <pageMargins left="0.9840277777777778" right="0.9840277777777778" top="1.3777777777777778" bottom="0.5909722222222222" header="0.5118055555555556" footer="0.31527777777777777"/>
  <pageSetup horizontalDpi="300" verticalDpi="300" orientation="landscape" paperSize="9"/>
  <headerFooter alignWithMargins="0">
    <oddFooter>&amp;LZałącznik Nr 1&amp;CStrona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9840277777777778" right="0.9840277777777778" top="1.3777777777777778" bottom="0.5909722222222222" header="0.5118055555555556" footer="0.31527777777777777"/>
  <pageSetup horizontalDpi="300" verticalDpi="300" orientation="landscape" paperSize="9"/>
  <headerFooter alignWithMargins="0">
    <oddFooter>&amp;LZałącznik Nr 1&amp;CStrona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9840277777777778" right="0.9840277777777778" top="1.3777777777777778" bottom="0.5909722222222222" header="0.5118055555555556" footer="0.31527777777777777"/>
  <pageSetup horizontalDpi="300" verticalDpi="300" orientation="landscape" paperSize="9"/>
  <headerFooter alignWithMargins="0">
    <oddFooter>&amp;LZałącznik Nr 1&amp;CStrona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9840277777777778" right="0.9840277777777778" top="1.3777777777777778" bottom="0.5909722222222222" header="0.5118055555555556" footer="0.31527777777777777"/>
  <pageSetup horizontalDpi="300" verticalDpi="300" orientation="landscape" paperSize="9"/>
  <headerFooter alignWithMargins="0">
    <oddFooter>&amp;LZałącznik Nr 1&amp;CStrona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9840277777777778" right="0.9840277777777778" top="1.3777777777777778" bottom="0.5909722222222222" header="0.5118055555555556" footer="0.31527777777777777"/>
  <pageSetup horizontalDpi="300" verticalDpi="300" orientation="landscape" paperSize="9"/>
  <headerFooter alignWithMargins="0">
    <oddFooter>&amp;LZałącznik Nr 1&amp;CStrona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9840277777777778" right="0.9840277777777778" top="1.3777777777777778" bottom="0.5909722222222222" header="0.5118055555555556" footer="0.31527777777777777"/>
  <pageSetup horizontalDpi="300" verticalDpi="300" orientation="landscape" paperSize="9"/>
  <headerFooter alignWithMargins="0">
    <oddFooter>&amp;LZałącznik Nr 1&amp;CStrona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9840277777777778" right="0.9840277777777778" top="1.3777777777777778" bottom="0.5909722222222222" header="0.5118055555555556" footer="0.31527777777777777"/>
  <pageSetup horizontalDpi="300" verticalDpi="300" orientation="landscape" paperSize="9"/>
  <headerFooter alignWithMargins="0">
    <oddFooter>&amp;LZałącznik Nr 1&amp;CStrona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APTAPSKI</dc:creator>
  <cp:keywords/>
  <dc:description/>
  <cp:lastModifiedBy>DANIEL APTAPSKI</cp:lastModifiedBy>
  <cp:lastPrinted>2005-07-25T11:09:49Z</cp:lastPrinted>
  <dcterms:created xsi:type="dcterms:W3CDTF">2005-06-28T07:23:18Z</dcterms:created>
  <dcterms:modified xsi:type="dcterms:W3CDTF">2005-07-25T11:10:10Z</dcterms:modified>
  <cp:category/>
  <cp:version/>
  <cp:contentType/>
  <cp:contentStatus/>
  <cp:revision>1</cp:revision>
</cp:coreProperties>
</file>